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2"/>
  <workbookPr/>
  <mc:AlternateContent xmlns:mc="http://schemas.openxmlformats.org/markup-compatibility/2006">
    <mc:Choice Requires="x15">
      <x15ac:absPath xmlns:x15ac="http://schemas.microsoft.com/office/spreadsheetml/2010/11/ac" url="/Users/rastakit/Downloads/"/>
    </mc:Choice>
  </mc:AlternateContent>
  <xr:revisionPtr revIDLastSave="0" documentId="8_{22B5E3C0-66CE-9641-849A-088DFEDD5743}" xr6:coauthVersionLast="46" xr6:coauthVersionMax="46" xr10:uidLastSave="{00000000-0000-0000-0000-000000000000}"/>
  <bookViews>
    <workbookView xWindow="0" yWindow="500" windowWidth="28800" windowHeight="11860" xr2:uid="{00000000-000D-0000-FFFF-FFFF00000000}"/>
  </bookViews>
  <sheets>
    <sheet name="Client PA Costs Estimator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0" i="1" l="1"/>
  <c r="G20" i="1"/>
  <c r="F20" i="1"/>
  <c r="L11" i="1"/>
  <c r="L13" i="1" s="1"/>
  <c r="L14" i="1" s="1"/>
  <c r="I19" i="1"/>
  <c r="I21" i="1" s="1"/>
  <c r="H19" i="1"/>
  <c r="G19" i="1"/>
  <c r="F19" i="1"/>
  <c r="I25" i="1"/>
  <c r="H25" i="1"/>
  <c r="G25" i="1"/>
  <c r="F25" i="1"/>
  <c r="I22" i="1"/>
  <c r="H22" i="1"/>
  <c r="G22" i="1"/>
  <c r="F22" i="1"/>
  <c r="I17" i="1"/>
  <c r="H17" i="1"/>
  <c r="G17" i="1"/>
  <c r="F17" i="1"/>
  <c r="F9" i="1"/>
  <c r="F8" i="1"/>
  <c r="F7" i="1"/>
  <c r="H7" i="1" s="1"/>
  <c r="F6" i="1"/>
  <c r="H6" i="1" s="1"/>
  <c r="F21" i="1" l="1"/>
  <c r="L12" i="1"/>
  <c r="I23" i="1"/>
  <c r="F23" i="1"/>
  <c r="H8" i="1"/>
  <c r="H9" i="1"/>
  <c r="H21" i="1"/>
  <c r="G21" i="1"/>
  <c r="H3" i="1"/>
  <c r="F18" i="1"/>
  <c r="I3" i="1" l="1"/>
  <c r="G23" i="1"/>
  <c r="H23" i="1"/>
  <c r="F24" i="1"/>
  <c r="G18" i="1"/>
  <c r="H18" i="1"/>
  <c r="I18" i="1"/>
  <c r="F26" i="1" l="1"/>
  <c r="I24" i="1"/>
  <c r="H24" i="1"/>
  <c r="G24" i="1"/>
  <c r="G26" i="1" l="1"/>
  <c r="H26" i="1"/>
  <c r="I26" i="1"/>
  <c r="F29" i="1"/>
  <c r="I29" i="1" l="1"/>
  <c r="F31" i="1"/>
  <c r="H27" i="1"/>
  <c r="G29" i="1"/>
  <c r="H29" i="1"/>
  <c r="I31" i="1" l="1"/>
  <c r="H30" i="1"/>
  <c r="G31" i="1"/>
  <c r="H31" i="1"/>
  <c r="I32" i="1" l="1"/>
</calcChain>
</file>

<file path=xl/sharedStrings.xml><?xml version="1.0" encoding="utf-8"?>
<sst xmlns="http://schemas.openxmlformats.org/spreadsheetml/2006/main" count="54" uniqueCount="39">
  <si>
    <t>VALER® - Project Assumptions</t>
  </si>
  <si>
    <t>Ohio Health</t>
  </si>
  <si>
    <t>Monthly Auth Worked:</t>
  </si>
  <si>
    <t xml:space="preserve"> </t>
  </si>
  <si>
    <t xml:space="preserve"># of Productive </t>
  </si>
  <si>
    <t>Monthly Volumes:</t>
  </si>
  <si>
    <t># of Annual Auths:</t>
  </si>
  <si>
    <t># of Days per Year</t>
  </si>
  <si>
    <t>FTE hrs per Year</t>
  </si>
  <si>
    <t># Radiology:</t>
  </si>
  <si>
    <t># Surgeries/procedures:</t>
  </si>
  <si>
    <t>#E&amp;M</t>
  </si>
  <si>
    <t>#NOA</t>
  </si>
  <si>
    <t>Labor Costs</t>
  </si>
  <si>
    <t>$/hr</t>
  </si>
  <si>
    <t>FTE Hours per Day</t>
  </si>
  <si>
    <t>$/wk</t>
  </si>
  <si>
    <t>Auths:</t>
  </si>
  <si>
    <t>$/mo</t>
  </si>
  <si>
    <t>Auths w/VALER:</t>
  </si>
  <si>
    <t>$/yr</t>
  </si>
  <si>
    <t>$/yr loaded</t>
  </si>
  <si>
    <t>Current Manual Workforce Processes</t>
  </si>
  <si>
    <t>FTE Hours per Day:</t>
  </si>
  <si>
    <t>Minutes per Auth:</t>
  </si>
  <si>
    <t>Auths per Day per Auth Rep:</t>
  </si>
  <si>
    <t>Days per Year:</t>
  </si>
  <si>
    <t>Auths per FTE per Year</t>
  </si>
  <si>
    <t>Annual Labor Hours:</t>
  </si>
  <si>
    <t># Productive FTE Hours per Year:</t>
  </si>
  <si>
    <t># of FTEs:</t>
  </si>
  <si>
    <t>Total Effective FTEs:</t>
  </si>
  <si>
    <t>Annual Labor Costs of FTEs:</t>
  </si>
  <si>
    <t>Total Annual Labor Cost</t>
  </si>
  <si>
    <t>Monthly Labor Costs of FTEs :</t>
  </si>
  <si>
    <t>Auth (minutes per auth)</t>
  </si>
  <si>
    <t>Annual Auth Worked:</t>
  </si>
  <si>
    <t>Client Name:</t>
  </si>
  <si>
    <t>Not for distribution without permission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</si>
</sst>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.5"/>
      <color theme="1"/>
      <name val="Calibri (Body)"/>
    </font>
    <font>
      <b/>
      <sz val="12"/>
      <color rgb="FFFF0000"/>
      <name val="Calibri"/>
      <family val="2"/>
      <scheme val="minor"/>
    </font>
    <font>
      <b/>
      <sz val="12.5"/>
      <color theme="1"/>
      <name val="Calibri"/>
      <family val="2"/>
      <scheme val="minor"/>
    </font>
    <font>
      <b/>
      <sz val="12.5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.5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.5"/>
      <color rgb="FF274092"/>
      <name val="Calibri"/>
      <family val="2"/>
      <scheme val="minor"/>
    </font>
    <font>
      <b/>
      <sz val="12.5"/>
      <color rgb="FF005EA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27409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D9E1F2"/>
        <bgColor indexed="64"/>
      </patternFill>
    </fill>
  </fills>
  <borders count="10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8">
    <xf numFmtId="0" fontId="0" fillId="0" borderId="0" xfId="0"/>
    <xf numFmtId="0" fontId="0" fillId="2" borderId="0" xfId="0" applyFill="1"/>
    <xf numFmtId="0" fontId="0" fillId="3" borderId="0" xfId="0" applyFill="1"/>
    <xf numFmtId="0" fontId="3" fillId="3" borderId="0" xfId="0" applyFont="1" applyFill="1" applyAlignment="1">
      <alignment horizontal="right"/>
    </xf>
    <xf numFmtId="0" fontId="3" fillId="3" borderId="0" xfId="0" applyFont="1" applyFill="1"/>
    <xf numFmtId="0" fontId="4" fillId="3" borderId="0" xfId="0" applyFont="1" applyFill="1" applyAlignment="1">
      <alignment horizontal="right"/>
    </xf>
    <xf numFmtId="0" fontId="5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3" fontId="4" fillId="4" borderId="0" xfId="0" applyNumberFormat="1" applyFont="1" applyFill="1" applyAlignment="1">
      <alignment horizontal="center"/>
    </xf>
    <xf numFmtId="0" fontId="7" fillId="3" borderId="0" xfId="0" applyFont="1" applyFill="1"/>
    <xf numFmtId="0" fontId="4" fillId="3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3" borderId="0" xfId="0" applyFont="1" applyFill="1"/>
    <xf numFmtId="0" fontId="6" fillId="3" borderId="0" xfId="0" applyFont="1" applyFill="1"/>
    <xf numFmtId="164" fontId="5" fillId="5" borderId="0" xfId="1" applyNumberFormat="1" applyFont="1" applyFill="1" applyAlignment="1">
      <alignment horizontal="center"/>
    </xf>
    <xf numFmtId="164" fontId="5" fillId="5" borderId="0" xfId="1" applyNumberFormat="1" applyFont="1" applyFill="1"/>
    <xf numFmtId="0" fontId="8" fillId="6" borderId="1" xfId="0" applyFont="1" applyFill="1" applyBorder="1"/>
    <xf numFmtId="0" fontId="8" fillId="6" borderId="2" xfId="0" applyFont="1" applyFill="1" applyBorder="1"/>
    <xf numFmtId="0" fontId="8" fillId="6" borderId="0" xfId="0" applyFont="1" applyFill="1" applyBorder="1"/>
    <xf numFmtId="0" fontId="4" fillId="2" borderId="0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right"/>
    </xf>
    <xf numFmtId="0" fontId="4" fillId="0" borderId="0" xfId="0" applyFont="1"/>
    <xf numFmtId="0" fontId="4" fillId="3" borderId="5" xfId="0" applyFont="1" applyFill="1" applyBorder="1" applyAlignment="1">
      <alignment horizontal="left"/>
    </xf>
    <xf numFmtId="44" fontId="5" fillId="5" borderId="6" xfId="0" applyNumberFormat="1" applyFont="1" applyFill="1" applyBorder="1" applyAlignment="1">
      <alignment horizontal="left"/>
    </xf>
    <xf numFmtId="0" fontId="7" fillId="0" borderId="0" xfId="0" applyFont="1"/>
    <xf numFmtId="0" fontId="4" fillId="3" borderId="7" xfId="0" applyFont="1" applyFill="1" applyBorder="1" applyAlignment="1">
      <alignment horizontal="left"/>
    </xf>
    <xf numFmtId="44" fontId="4" fillId="3" borderId="1" xfId="0" applyNumberFormat="1" applyFont="1" applyFill="1" applyBorder="1" applyAlignment="1">
      <alignment horizontal="left"/>
    </xf>
    <xf numFmtId="2" fontId="5" fillId="5" borderId="0" xfId="0" applyNumberFormat="1" applyFont="1" applyFill="1"/>
    <xf numFmtId="2" fontId="5" fillId="6" borderId="0" xfId="0" applyNumberFormat="1" applyFont="1" applyFill="1"/>
    <xf numFmtId="2" fontId="5" fillId="5" borderId="0" xfId="0" applyNumberFormat="1" applyFont="1" applyFill="1" applyBorder="1" applyAlignment="1">
      <alignment horizontal="right"/>
    </xf>
    <xf numFmtId="0" fontId="4" fillId="3" borderId="8" xfId="0" applyFont="1" applyFill="1" applyBorder="1" applyAlignment="1">
      <alignment horizontal="left"/>
    </xf>
    <xf numFmtId="44" fontId="4" fillId="3" borderId="9" xfId="0" applyNumberFormat="1" applyFont="1" applyFill="1" applyBorder="1" applyAlignment="1">
      <alignment horizontal="left"/>
    </xf>
    <xf numFmtId="0" fontId="6" fillId="3" borderId="0" xfId="0" applyFont="1" applyFill="1" applyAlignment="1">
      <alignment horizontal="right"/>
    </xf>
    <xf numFmtId="9" fontId="0" fillId="3" borderId="0" xfId="0" applyNumberFormat="1" applyFill="1"/>
    <xf numFmtId="0" fontId="4" fillId="2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164" fontId="5" fillId="5" borderId="1" xfId="0" applyNumberFormat="1" applyFont="1" applyFill="1" applyBorder="1"/>
    <xf numFmtId="164" fontId="5" fillId="5" borderId="7" xfId="0" applyNumberFormat="1" applyFont="1" applyFill="1" applyBorder="1"/>
    <xf numFmtId="164" fontId="5" fillId="5" borderId="0" xfId="0" applyNumberFormat="1" applyFont="1" applyFill="1" applyBorder="1"/>
    <xf numFmtId="164" fontId="7" fillId="3" borderId="0" xfId="0" applyNumberFormat="1" applyFont="1" applyFill="1"/>
    <xf numFmtId="43" fontId="5" fillId="5" borderId="1" xfId="0" applyNumberFormat="1" applyFont="1" applyFill="1" applyBorder="1"/>
    <xf numFmtId="43" fontId="5" fillId="5" borderId="7" xfId="0" applyNumberFormat="1" applyFont="1" applyFill="1" applyBorder="1"/>
    <xf numFmtId="43" fontId="5" fillId="5" borderId="0" xfId="0" applyNumberFormat="1" applyFont="1" applyFill="1" applyBorder="1"/>
    <xf numFmtId="43" fontId="7" fillId="3" borderId="0" xfId="0" applyNumberFormat="1" applyFont="1" applyFill="1"/>
    <xf numFmtId="165" fontId="4" fillId="2" borderId="1" xfId="1" applyNumberFormat="1" applyFont="1" applyFill="1" applyBorder="1"/>
    <xf numFmtId="165" fontId="4" fillId="2" borderId="1" xfId="0" applyNumberFormat="1" applyFont="1" applyFill="1" applyBorder="1"/>
    <xf numFmtId="165" fontId="4" fillId="2" borderId="7" xfId="0" applyNumberFormat="1" applyFont="1" applyFill="1" applyBorder="1"/>
    <xf numFmtId="164" fontId="5" fillId="6" borderId="1" xfId="0" applyNumberFormat="1" applyFont="1" applyFill="1" applyBorder="1"/>
    <xf numFmtId="164" fontId="5" fillId="6" borderId="7" xfId="0" applyNumberFormat="1" applyFont="1" applyFill="1" applyBorder="1"/>
    <xf numFmtId="2" fontId="7" fillId="3" borderId="0" xfId="0" applyNumberFormat="1" applyFont="1" applyFill="1"/>
    <xf numFmtId="164" fontId="4" fillId="2" borderId="1" xfId="0" applyNumberFormat="1" applyFont="1" applyFill="1" applyBorder="1"/>
    <xf numFmtId="3" fontId="7" fillId="3" borderId="0" xfId="0" applyNumberFormat="1" applyFont="1" applyFill="1"/>
    <xf numFmtId="165" fontId="4" fillId="2" borderId="7" xfId="0" applyNumberFormat="1" applyFont="1" applyFill="1" applyBorder="1" applyAlignment="1">
      <alignment horizontal="right"/>
    </xf>
    <xf numFmtId="165" fontId="4" fillId="2" borderId="0" xfId="0" applyNumberFormat="1" applyFont="1" applyFill="1" applyBorder="1"/>
    <xf numFmtId="0" fontId="9" fillId="3" borderId="0" xfId="0" applyFont="1" applyFill="1"/>
    <xf numFmtId="44" fontId="5" fillId="5" borderId="0" xfId="0" applyNumberFormat="1" applyFont="1" applyFill="1"/>
    <xf numFmtId="44" fontId="4" fillId="3" borderId="0" xfId="0" applyNumberFormat="1" applyFont="1" applyFill="1"/>
    <xf numFmtId="44" fontId="10" fillId="7" borderId="0" xfId="0" applyNumberFormat="1" applyFont="1" applyFill="1" applyAlignment="1">
      <alignment horizontal="right"/>
    </xf>
    <xf numFmtId="8" fontId="11" fillId="3" borderId="0" xfId="0" applyNumberFormat="1" applyFont="1" applyFill="1" applyAlignment="1">
      <alignment horizontal="right"/>
    </xf>
    <xf numFmtId="44" fontId="11" fillId="3" borderId="0" xfId="0" applyNumberFormat="1" applyFont="1" applyFill="1" applyAlignment="1">
      <alignment horizontal="right"/>
    </xf>
    <xf numFmtId="44" fontId="9" fillId="3" borderId="0" xfId="0" applyNumberFormat="1" applyFont="1" applyFill="1"/>
    <xf numFmtId="0" fontId="9" fillId="3" borderId="0" xfId="0" applyFont="1" applyFill="1" applyAlignment="1">
      <alignment horizontal="right"/>
    </xf>
    <xf numFmtId="0" fontId="4" fillId="3" borderId="0" xfId="0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0" fillId="3" borderId="0" xfId="0" applyFill="1" applyAlignment="1">
      <alignment horizontal="right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92671</xdr:colOff>
      <xdr:row>0</xdr:row>
      <xdr:rowOff>11869</xdr:rowOff>
    </xdr:from>
    <xdr:to>
      <xdr:col>2</xdr:col>
      <xdr:colOff>231923</xdr:colOff>
      <xdr:row>2</xdr:row>
      <xdr:rowOff>261789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184" y="11869"/>
          <a:ext cx="429764" cy="626157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23812</xdr:colOff>
      <xdr:row>33</xdr:row>
      <xdr:rowOff>80961</xdr:rowOff>
    </xdr:from>
    <xdr:to>
      <xdr:col>4</xdr:col>
      <xdr:colOff>1471613</xdr:colOff>
      <xdr:row>35</xdr:row>
      <xdr:rowOff>166686</xdr:rowOff>
    </xdr:to>
    <xdr:pic>
      <xdr:nvPicPr>
        <xdr:cNvPr id="3" name="Picture 2" descr="Voluwre logo 202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" y="6819899"/>
          <a:ext cx="1447801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steve/Dropbox%20(Voluware)/Sales%20Team/2022/Sales%20Proposals%202022/AMCs/Loma%20Linda/Loma%20Linda%20-%20FTE%20Calculator_TEMPLATE_9.6.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Prior Auth Calculator (2)"/>
      <sheetName val="Auth Volume Est"/>
      <sheetName val="FTE ROI "/>
      <sheetName val="Internal -  FTE ROI"/>
      <sheetName val="NEW Prior Auth Calculator"/>
      <sheetName val="Internal - ROI"/>
    </sheetNames>
    <sheetDataSet>
      <sheetData sheetId="0"/>
      <sheetData sheetId="1">
        <row r="19">
          <cell r="J19">
            <v>5416.666666666667</v>
          </cell>
        </row>
        <row r="20">
          <cell r="J20">
            <v>875</v>
          </cell>
        </row>
        <row r="21">
          <cell r="I21">
            <v>21725</v>
          </cell>
        </row>
        <row r="22">
          <cell r="H22">
            <v>2200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V332"/>
  <sheetViews>
    <sheetView tabSelected="1" workbookViewId="0">
      <selection activeCell="H13" sqref="H13"/>
    </sheetView>
  </sheetViews>
  <sheetFormatPr baseColWidth="10" defaultColWidth="12" defaultRowHeight="15" x14ac:dyDescent="0.2"/>
  <cols>
    <col min="1" max="4" width="4" customWidth="1"/>
    <col min="5" max="5" width="31.6640625" customWidth="1"/>
    <col min="6" max="6" width="19.1640625" customWidth="1"/>
    <col min="7" max="7" width="28" customWidth="1"/>
    <col min="8" max="9" width="22" customWidth="1"/>
    <col min="10" max="10" width="4" customWidth="1"/>
    <col min="11" max="11" width="19.5" customWidth="1"/>
    <col min="12" max="12" width="22.1640625" customWidth="1"/>
    <col min="13" max="14" width="19" customWidth="1"/>
    <col min="15" max="15" width="16.6640625" bestFit="1" customWidth="1"/>
    <col min="16" max="16" width="16.5" bestFit="1" customWidth="1"/>
    <col min="17" max="17" width="16.5" customWidth="1"/>
    <col min="18" max="18" width="4" customWidth="1"/>
    <col min="19" max="19" width="15.33203125" customWidth="1"/>
    <col min="20" max="20" width="13.6640625" customWidth="1"/>
    <col min="21" max="21" width="16.83203125" customWidth="1"/>
    <col min="22" max="22" width="4.33203125" customWidth="1"/>
    <col min="23" max="23" width="12.6640625" bestFit="1" customWidth="1"/>
    <col min="24" max="24" width="13.6640625" customWidth="1"/>
    <col min="25" max="25" width="16.83203125" customWidth="1"/>
    <col min="28" max="74" width="12" style="2"/>
  </cols>
  <sheetData>
    <row r="1" spans="1:74" ht="17" x14ac:dyDescent="0.2">
      <c r="A1" s="1"/>
      <c r="B1" s="64" t="s">
        <v>0</v>
      </c>
      <c r="C1" s="65"/>
      <c r="D1" s="65"/>
      <c r="E1" s="65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74" ht="16" x14ac:dyDescent="0.2">
      <c r="A2" s="1"/>
      <c r="B2" s="2"/>
      <c r="C2" s="2"/>
      <c r="D2" s="2"/>
      <c r="E2" s="2"/>
      <c r="F2" s="3"/>
      <c r="G2" s="4"/>
      <c r="H2" s="7" t="s">
        <v>2</v>
      </c>
      <c r="I2" s="7" t="s">
        <v>36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74" ht="20.75" customHeight="1" x14ac:dyDescent="0.2">
      <c r="A3" s="1"/>
      <c r="B3" s="2"/>
      <c r="C3" s="2"/>
      <c r="D3" s="2"/>
      <c r="E3" s="5" t="s">
        <v>37</v>
      </c>
      <c r="F3" s="6" t="s">
        <v>1</v>
      </c>
      <c r="G3" s="2"/>
      <c r="H3" s="8">
        <f>SUM(F6:F9)</f>
        <v>30216.666666666668</v>
      </c>
      <c r="I3" s="8">
        <f>SUM(H6:H9)</f>
        <v>362600</v>
      </c>
      <c r="J3" s="2"/>
      <c r="K3" s="2" t="s">
        <v>3</v>
      </c>
      <c r="L3" s="2" t="s">
        <v>3</v>
      </c>
      <c r="M3" s="2"/>
      <c r="N3" s="2"/>
      <c r="O3" s="2" t="s">
        <v>3</v>
      </c>
      <c r="P3" s="2" t="s">
        <v>3</v>
      </c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74" ht="15" customHeight="1" x14ac:dyDescent="0.2">
      <c r="A4" s="1"/>
      <c r="B4" s="2"/>
      <c r="C4" s="2"/>
      <c r="D4" s="2"/>
      <c r="E4" s="5"/>
      <c r="F4" s="6"/>
      <c r="G4" s="2"/>
      <c r="J4" s="2"/>
      <c r="K4" s="9"/>
      <c r="L4" s="10" t="s">
        <v>4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74" ht="15" customHeight="1" x14ac:dyDescent="0.2">
      <c r="A5" s="1"/>
      <c r="B5" s="2"/>
      <c r="C5" s="2"/>
      <c r="D5" s="2"/>
      <c r="E5" s="5"/>
      <c r="F5" s="11" t="s">
        <v>5</v>
      </c>
      <c r="G5" s="2"/>
      <c r="H5" s="5" t="s">
        <v>6</v>
      </c>
      <c r="I5" s="5"/>
      <c r="J5" s="2"/>
      <c r="K5" s="12" t="s">
        <v>7</v>
      </c>
      <c r="L5" s="10" t="s">
        <v>8</v>
      </c>
      <c r="M5" s="13"/>
      <c r="N5" s="13"/>
      <c r="O5" s="2" t="s">
        <v>3</v>
      </c>
      <c r="P5" s="2" t="s">
        <v>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74" ht="15" customHeight="1" x14ac:dyDescent="0.2">
      <c r="A6" s="1"/>
      <c r="B6" s="2"/>
      <c r="C6" s="2" t="s">
        <v>3</v>
      </c>
      <c r="D6" s="2"/>
      <c r="E6" s="5" t="s">
        <v>9</v>
      </c>
      <c r="F6" s="14">
        <f>'[1]Auth Volume Est'!J19</f>
        <v>5416.666666666667</v>
      </c>
      <c r="G6" s="2"/>
      <c r="H6" s="15">
        <f>F6*12</f>
        <v>65000</v>
      </c>
      <c r="I6" s="15"/>
      <c r="J6" s="2"/>
      <c r="K6" s="16">
        <v>217.93</v>
      </c>
      <c r="L6" s="17">
        <v>1543.4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BJ6"/>
      <c r="BK6"/>
      <c r="BL6"/>
      <c r="BM6"/>
      <c r="BN6"/>
      <c r="BO6"/>
      <c r="BP6"/>
      <c r="BQ6"/>
      <c r="BR6"/>
      <c r="BS6"/>
      <c r="BT6"/>
      <c r="BU6"/>
      <c r="BV6"/>
    </row>
    <row r="7" spans="1:74" ht="15" customHeight="1" x14ac:dyDescent="0.2">
      <c r="A7" s="1"/>
      <c r="B7" s="2"/>
      <c r="C7" s="2"/>
      <c r="D7" s="2"/>
      <c r="E7" s="5" t="s">
        <v>10</v>
      </c>
      <c r="F7" s="14">
        <f>'[1]Auth Volume Est'!J20</f>
        <v>875</v>
      </c>
      <c r="G7" s="2"/>
      <c r="H7" s="15">
        <f>F7*12</f>
        <v>10500</v>
      </c>
      <c r="I7" s="15"/>
      <c r="J7" s="2"/>
      <c r="K7" s="18"/>
      <c r="L7" s="18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BJ7"/>
      <c r="BK7"/>
      <c r="BL7"/>
      <c r="BM7"/>
      <c r="BN7"/>
      <c r="BO7"/>
      <c r="BP7"/>
      <c r="BQ7"/>
      <c r="BR7"/>
      <c r="BS7"/>
      <c r="BT7"/>
      <c r="BU7"/>
      <c r="BV7"/>
    </row>
    <row r="8" spans="1:74" ht="15" customHeight="1" thickBot="1" x14ac:dyDescent="0.25">
      <c r="A8" s="1"/>
      <c r="B8" s="2"/>
      <c r="C8" s="2"/>
      <c r="D8" s="2"/>
      <c r="E8" s="5" t="s">
        <v>11</v>
      </c>
      <c r="F8" s="14">
        <f>'[1]Auth Volume Est'!I21</f>
        <v>21725</v>
      </c>
      <c r="G8" s="2"/>
      <c r="H8" s="15">
        <f>F8*12</f>
        <v>260700</v>
      </c>
      <c r="I8" s="15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BJ8"/>
      <c r="BK8"/>
      <c r="BL8"/>
      <c r="BM8"/>
      <c r="BN8"/>
      <c r="BO8"/>
      <c r="BP8"/>
      <c r="BQ8"/>
      <c r="BR8"/>
      <c r="BS8"/>
      <c r="BT8"/>
      <c r="BU8"/>
      <c r="BV8"/>
    </row>
    <row r="9" spans="1:74" ht="14" customHeight="1" thickBot="1" x14ac:dyDescent="0.25">
      <c r="A9" s="1"/>
      <c r="B9" s="2"/>
      <c r="C9" s="2"/>
      <c r="D9" s="2"/>
      <c r="E9" s="5" t="s">
        <v>12</v>
      </c>
      <c r="F9" s="14">
        <f>'[1]Auth Volume Est'!H22</f>
        <v>2200</v>
      </c>
      <c r="G9" s="2"/>
      <c r="H9" s="15">
        <f>F9*12</f>
        <v>26400</v>
      </c>
      <c r="I9" s="15"/>
      <c r="J9" s="2"/>
      <c r="K9" s="66" t="s">
        <v>13</v>
      </c>
      <c r="L9" s="67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BJ9"/>
      <c r="BK9"/>
      <c r="BL9"/>
      <c r="BM9"/>
      <c r="BN9"/>
      <c r="BO9"/>
      <c r="BP9"/>
      <c r="BQ9"/>
      <c r="BR9"/>
      <c r="BS9"/>
      <c r="BT9"/>
      <c r="BU9"/>
      <c r="BV9"/>
    </row>
    <row r="10" spans="1:74" ht="15" customHeight="1" x14ac:dyDescent="0.2">
      <c r="A10" s="1"/>
      <c r="B10" s="2"/>
      <c r="C10" s="2"/>
      <c r="D10" s="2" t="s">
        <v>3</v>
      </c>
      <c r="E10" s="20"/>
      <c r="F10" s="21"/>
      <c r="G10" s="2"/>
      <c r="H10" s="2"/>
      <c r="I10" s="2"/>
      <c r="J10" s="2"/>
      <c r="K10" s="22" t="s">
        <v>14</v>
      </c>
      <c r="L10" s="23">
        <v>20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BJ10"/>
      <c r="BK10"/>
      <c r="BL10"/>
      <c r="BM10"/>
      <c r="BN10"/>
      <c r="BO10"/>
      <c r="BP10"/>
      <c r="BQ10"/>
      <c r="BR10"/>
      <c r="BS10"/>
      <c r="BT10"/>
      <c r="BU10"/>
      <c r="BV10"/>
    </row>
    <row r="11" spans="1:74" ht="17" x14ac:dyDescent="0.2">
      <c r="A11" s="1"/>
      <c r="B11" s="2"/>
      <c r="C11" s="2"/>
      <c r="D11" s="2"/>
      <c r="E11" s="24"/>
      <c r="F11" s="12" t="s">
        <v>35</v>
      </c>
      <c r="G11" s="9"/>
      <c r="H11" s="12" t="s">
        <v>15</v>
      </c>
      <c r="I11" s="12"/>
      <c r="J11" s="2"/>
      <c r="K11" s="25" t="s">
        <v>16</v>
      </c>
      <c r="L11" s="26">
        <f>L10*40</f>
        <v>800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BJ11"/>
      <c r="BK11"/>
      <c r="BL11"/>
      <c r="BM11"/>
      <c r="BN11"/>
      <c r="BO11"/>
      <c r="BP11"/>
      <c r="BQ11"/>
      <c r="BR11"/>
      <c r="BS11"/>
      <c r="BT11"/>
      <c r="BU11"/>
      <c r="BV11"/>
    </row>
    <row r="12" spans="1:74" ht="17" x14ac:dyDescent="0.2">
      <c r="A12" s="1"/>
      <c r="B12" s="2"/>
      <c r="C12" s="2"/>
      <c r="D12" s="2"/>
      <c r="E12" s="5" t="s">
        <v>17</v>
      </c>
      <c r="F12" s="27">
        <v>17</v>
      </c>
      <c r="G12" s="2"/>
      <c r="H12" s="27">
        <v>7.1</v>
      </c>
      <c r="I12" s="27"/>
      <c r="J12" s="2"/>
      <c r="K12" s="25" t="s">
        <v>18</v>
      </c>
      <c r="L12" s="26">
        <f>L11*4</f>
        <v>3200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BJ12"/>
      <c r="BK12"/>
      <c r="BL12"/>
      <c r="BM12"/>
      <c r="BN12"/>
      <c r="BO12"/>
      <c r="BP12"/>
      <c r="BQ12"/>
      <c r="BR12"/>
      <c r="BS12"/>
      <c r="BT12"/>
      <c r="BU12"/>
      <c r="BV12"/>
    </row>
    <row r="13" spans="1:74" ht="17" x14ac:dyDescent="0.2">
      <c r="A13" s="1"/>
      <c r="B13" s="2"/>
      <c r="C13" s="2"/>
      <c r="D13" s="2"/>
      <c r="E13" s="5" t="s">
        <v>19</v>
      </c>
      <c r="F13" s="28" t="s">
        <v>3</v>
      </c>
      <c r="G13" s="2"/>
      <c r="H13" s="28" t="s">
        <v>3</v>
      </c>
      <c r="I13" s="28"/>
      <c r="J13" s="2"/>
      <c r="K13" s="25" t="s">
        <v>20</v>
      </c>
      <c r="L13" s="26">
        <f>L11*52</f>
        <v>41600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BJ13"/>
      <c r="BK13"/>
      <c r="BL13"/>
      <c r="BM13"/>
      <c r="BN13"/>
      <c r="BO13"/>
      <c r="BP13"/>
      <c r="BQ13"/>
      <c r="BR13"/>
      <c r="BS13"/>
      <c r="BT13"/>
      <c r="BU13"/>
      <c r="BV13"/>
    </row>
    <row r="14" spans="1:74" ht="18" thickBot="1" x14ac:dyDescent="0.25">
      <c r="A14" s="1"/>
      <c r="B14" s="2"/>
      <c r="C14" s="2"/>
      <c r="D14" s="2"/>
      <c r="E14" s="5" t="s">
        <v>3</v>
      </c>
      <c r="F14" s="29" t="s">
        <v>3</v>
      </c>
      <c r="G14" s="2" t="s">
        <v>3</v>
      </c>
      <c r="H14" s="29" t="s">
        <v>3</v>
      </c>
      <c r="I14" s="29"/>
      <c r="J14" s="2"/>
      <c r="K14" s="30" t="s">
        <v>21</v>
      </c>
      <c r="L14" s="31">
        <f>L13*1.25</f>
        <v>52000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BJ14"/>
      <c r="BK14"/>
      <c r="BL14"/>
      <c r="BM14"/>
      <c r="BN14"/>
      <c r="BO14"/>
      <c r="BP14"/>
      <c r="BQ14"/>
      <c r="BR14"/>
      <c r="BS14"/>
      <c r="BT14"/>
      <c r="BU14"/>
      <c r="BV14"/>
    </row>
    <row r="15" spans="1:74" ht="16" x14ac:dyDescent="0.2">
      <c r="A15" s="1"/>
      <c r="B15" s="2"/>
      <c r="C15" s="2"/>
      <c r="D15" s="2"/>
      <c r="E15" s="32"/>
      <c r="F15" s="33"/>
      <c r="G15" s="33"/>
      <c r="H15" s="33"/>
      <c r="I15" s="33"/>
      <c r="J15" s="33"/>
      <c r="K15" s="2"/>
      <c r="L15" s="2" t="s">
        <v>3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BJ15"/>
      <c r="BK15"/>
      <c r="BL15"/>
      <c r="BM15"/>
      <c r="BN15"/>
      <c r="BO15"/>
      <c r="BP15"/>
      <c r="BQ15"/>
      <c r="BR15"/>
      <c r="BS15"/>
      <c r="BT15"/>
      <c r="BU15"/>
      <c r="BV15"/>
    </row>
    <row r="16" spans="1:74" ht="17" x14ac:dyDescent="0.2">
      <c r="A16" s="1"/>
      <c r="B16" s="2"/>
      <c r="C16" s="2"/>
      <c r="D16" s="2"/>
      <c r="E16" s="32"/>
      <c r="F16" s="63" t="s">
        <v>22</v>
      </c>
      <c r="G16" s="63"/>
      <c r="H16" s="63"/>
      <c r="I16" s="63"/>
      <c r="J16" s="9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BJ16"/>
      <c r="BK16"/>
      <c r="BL16"/>
      <c r="BM16"/>
      <c r="BN16"/>
      <c r="BO16"/>
      <c r="BP16"/>
      <c r="BQ16"/>
      <c r="BR16"/>
      <c r="BS16"/>
      <c r="BT16"/>
      <c r="BU16"/>
      <c r="BV16"/>
    </row>
    <row r="17" spans="1:74" ht="17" x14ac:dyDescent="0.2">
      <c r="A17" s="1"/>
      <c r="B17" s="2"/>
      <c r="C17" s="2"/>
      <c r="D17" s="2"/>
      <c r="E17" s="32"/>
      <c r="F17" s="34" t="str">
        <f>E6</f>
        <v># Radiology:</v>
      </c>
      <c r="G17" s="35" t="str">
        <f>E7</f>
        <v># Surgeries/procedures:</v>
      </c>
      <c r="H17" s="35" t="str">
        <f>E8</f>
        <v>#E&amp;M</v>
      </c>
      <c r="I17" s="19" t="str">
        <f>E9</f>
        <v>#NOA</v>
      </c>
      <c r="J17" s="36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BJ17"/>
      <c r="BK17"/>
      <c r="BL17"/>
      <c r="BM17"/>
      <c r="BN17"/>
      <c r="BO17"/>
      <c r="BP17"/>
      <c r="BQ17"/>
      <c r="BR17"/>
      <c r="BS17"/>
      <c r="BT17"/>
      <c r="BU17"/>
      <c r="BV17"/>
    </row>
    <row r="18" spans="1:74" ht="17" x14ac:dyDescent="0.2">
      <c r="A18" s="1"/>
      <c r="B18" s="2"/>
      <c r="C18" s="2"/>
      <c r="D18" s="2"/>
      <c r="E18" s="5" t="s">
        <v>6</v>
      </c>
      <c r="F18" s="37">
        <f>H6</f>
        <v>65000</v>
      </c>
      <c r="G18" s="38">
        <f>H7</f>
        <v>10500</v>
      </c>
      <c r="H18" s="38">
        <f>H8</f>
        <v>260700</v>
      </c>
      <c r="I18" s="39">
        <f>H9</f>
        <v>26400</v>
      </c>
      <c r="J18" s="40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BJ18"/>
      <c r="BK18"/>
      <c r="BL18"/>
      <c r="BM18"/>
      <c r="BN18"/>
      <c r="BO18"/>
      <c r="BP18"/>
      <c r="BQ18"/>
      <c r="BR18"/>
      <c r="BS18"/>
      <c r="BT18"/>
      <c r="BU18"/>
      <c r="BV18"/>
    </row>
    <row r="19" spans="1:74" ht="17" x14ac:dyDescent="0.2">
      <c r="A19" s="1"/>
      <c r="B19" s="2"/>
      <c r="C19" s="2"/>
      <c r="D19" s="2"/>
      <c r="E19" s="5" t="s">
        <v>23</v>
      </c>
      <c r="F19" s="41">
        <f>IFERROR(H12,0)</f>
        <v>7.1</v>
      </c>
      <c r="G19" s="42">
        <f>IFERROR(H12,0)</f>
        <v>7.1</v>
      </c>
      <c r="H19" s="43">
        <f>IFERROR(H12,0)</f>
        <v>7.1</v>
      </c>
      <c r="I19" s="43">
        <f>IFERROR(H12,0)</f>
        <v>7.1</v>
      </c>
      <c r="J19" s="44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BJ19"/>
      <c r="BK19"/>
      <c r="BL19"/>
      <c r="BM19"/>
      <c r="BN19"/>
      <c r="BO19"/>
      <c r="BP19"/>
      <c r="BQ19"/>
      <c r="BR19"/>
      <c r="BS19"/>
      <c r="BT19"/>
      <c r="BU19"/>
      <c r="BV19"/>
    </row>
    <row r="20" spans="1:74" ht="17" x14ac:dyDescent="0.2">
      <c r="A20" s="1"/>
      <c r="B20" s="2"/>
      <c r="C20" s="2"/>
      <c r="D20" s="2"/>
      <c r="E20" s="5" t="s">
        <v>24</v>
      </c>
      <c r="F20" s="41">
        <f>F12</f>
        <v>17</v>
      </c>
      <c r="G20" s="42">
        <f>F12</f>
        <v>17</v>
      </c>
      <c r="H20" s="42">
        <f>F12</f>
        <v>17</v>
      </c>
      <c r="I20" s="43">
        <v>5</v>
      </c>
      <c r="J20" s="44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BJ20"/>
      <c r="BK20"/>
      <c r="BL20"/>
      <c r="BM20"/>
      <c r="BN20"/>
      <c r="BO20"/>
      <c r="BP20"/>
      <c r="BQ20"/>
      <c r="BR20"/>
      <c r="BS20"/>
      <c r="BT20"/>
      <c r="BU20"/>
      <c r="BV20"/>
    </row>
    <row r="21" spans="1:74" ht="17" x14ac:dyDescent="0.2">
      <c r="A21" s="1"/>
      <c r="B21" s="2"/>
      <c r="C21" s="2"/>
      <c r="D21" s="2"/>
      <c r="E21" s="5" t="s">
        <v>25</v>
      </c>
      <c r="F21" s="45">
        <f>IFERROR((F19*60)/F20,0)</f>
        <v>25.058823529411764</v>
      </c>
      <c r="G21" s="45">
        <f>IFERROR((G19*60)/G20,0)</f>
        <v>25.058823529411764</v>
      </c>
      <c r="H21" s="45">
        <f>IFERROR((H19*60)/H20,0)</f>
        <v>25.058823529411764</v>
      </c>
      <c r="I21" s="45">
        <f>IFERROR((I19*60)/I20,0)</f>
        <v>85.2</v>
      </c>
      <c r="J21" s="9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BJ21"/>
      <c r="BK21"/>
      <c r="BL21"/>
      <c r="BM21"/>
      <c r="BN21"/>
      <c r="BO21"/>
      <c r="BP21"/>
      <c r="BQ21"/>
      <c r="BR21"/>
      <c r="BS21"/>
      <c r="BT21"/>
      <c r="BU21"/>
      <c r="BV21"/>
    </row>
    <row r="22" spans="1:74" ht="17" x14ac:dyDescent="0.2">
      <c r="A22" s="1"/>
      <c r="B22" s="2"/>
      <c r="C22" s="2"/>
      <c r="D22" s="2"/>
      <c r="E22" s="5" t="s">
        <v>26</v>
      </c>
      <c r="F22" s="48">
        <f>K6</f>
        <v>217.93</v>
      </c>
      <c r="G22" s="49">
        <f>K6</f>
        <v>217.93</v>
      </c>
      <c r="H22" s="49">
        <f>K6</f>
        <v>217.93</v>
      </c>
      <c r="I22" s="49">
        <f>K6</f>
        <v>217.93</v>
      </c>
      <c r="J22" s="50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BJ22"/>
      <c r="BK22"/>
      <c r="BL22"/>
      <c r="BM22"/>
      <c r="BN22"/>
      <c r="BO22"/>
      <c r="BP22"/>
      <c r="BQ22"/>
      <c r="BR22"/>
      <c r="BS22"/>
      <c r="BT22"/>
      <c r="BU22"/>
      <c r="BV22"/>
    </row>
    <row r="23" spans="1:74" ht="17" x14ac:dyDescent="0.2">
      <c r="A23" s="1"/>
      <c r="B23" s="2"/>
      <c r="C23" s="2"/>
      <c r="D23" s="2"/>
      <c r="E23" s="5" t="s">
        <v>27</v>
      </c>
      <c r="F23" s="51">
        <f>IFERROR((F21*F22),0)</f>
        <v>5461.0694117647063</v>
      </c>
      <c r="G23" s="51">
        <f>IFERROR((G21*G22),0)</f>
        <v>5461.0694117647063</v>
      </c>
      <c r="H23" s="51">
        <f>IFERROR((H21*H22),0)</f>
        <v>5461.0694117647063</v>
      </c>
      <c r="I23" s="51">
        <f>IFERROR((I21*I22),0)</f>
        <v>18567.636000000002</v>
      </c>
      <c r="J23" s="5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BJ23"/>
      <c r="BK23"/>
      <c r="BL23"/>
      <c r="BM23"/>
      <c r="BN23"/>
      <c r="BO23"/>
      <c r="BP23"/>
      <c r="BQ23"/>
      <c r="BR23"/>
      <c r="BS23"/>
      <c r="BT23"/>
      <c r="BU23"/>
      <c r="BV23"/>
    </row>
    <row r="24" spans="1:74" ht="17" x14ac:dyDescent="0.2">
      <c r="A24" s="1"/>
      <c r="B24" s="2"/>
      <c r="C24" s="2"/>
      <c r="D24" s="2"/>
      <c r="E24" s="5" t="s">
        <v>28</v>
      </c>
      <c r="F24" s="51">
        <f>IFERROR((F18*F20)/60,0)</f>
        <v>18416.666666666668</v>
      </c>
      <c r="G24" s="51">
        <f>IFERROR((G18*G20)/60,0)</f>
        <v>2975</v>
      </c>
      <c r="H24" s="51">
        <f>IFERROR((H18*H20)/60,0)</f>
        <v>73865</v>
      </c>
      <c r="I24" s="51">
        <f>IFERROR((I18*I20)/60,0)</f>
        <v>2200</v>
      </c>
      <c r="J24" s="5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BJ24"/>
      <c r="BK24"/>
      <c r="BL24"/>
      <c r="BM24"/>
      <c r="BN24"/>
      <c r="BO24"/>
      <c r="BP24"/>
      <c r="BQ24"/>
      <c r="BR24"/>
      <c r="BS24"/>
      <c r="BT24"/>
      <c r="BU24"/>
      <c r="BV24"/>
    </row>
    <row r="25" spans="1:74" ht="17" x14ac:dyDescent="0.2">
      <c r="A25" s="1"/>
      <c r="B25" s="2"/>
      <c r="C25" s="2"/>
      <c r="D25" s="2"/>
      <c r="E25" s="5" t="s">
        <v>29</v>
      </c>
      <c r="F25" s="48">
        <f>L6</f>
        <v>1543.4</v>
      </c>
      <c r="G25" s="49">
        <f>L6</f>
        <v>1543.4</v>
      </c>
      <c r="H25" s="49">
        <f>L6</f>
        <v>1543.4</v>
      </c>
      <c r="I25" s="49">
        <f>L6</f>
        <v>1543.4</v>
      </c>
      <c r="J25" s="40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BJ25"/>
      <c r="BK25"/>
      <c r="BL25"/>
      <c r="BM25"/>
      <c r="BN25"/>
      <c r="BO25"/>
      <c r="BP25"/>
      <c r="BQ25"/>
      <c r="BR25"/>
      <c r="BS25"/>
      <c r="BT25"/>
      <c r="BU25"/>
      <c r="BV25"/>
    </row>
    <row r="26" spans="1:74" ht="17" x14ac:dyDescent="0.2">
      <c r="A26" s="1"/>
      <c r="B26" s="2"/>
      <c r="C26" s="2"/>
      <c r="D26" s="2"/>
      <c r="E26" s="5" t="s">
        <v>30</v>
      </c>
      <c r="F26" s="46">
        <f>IFERROR((F24/F25),0)</f>
        <v>11.932529912314802</v>
      </c>
      <c r="G26" s="46">
        <f>IFERROR((G24/G25),0)</f>
        <v>1.9275625242970065</v>
      </c>
      <c r="H26" s="46">
        <f>IFERROR((H24/H25),0)</f>
        <v>47.858623817545677</v>
      </c>
      <c r="I26" s="46">
        <f>IFERROR((I24/I25),0)</f>
        <v>1.4254243877154333</v>
      </c>
      <c r="J26" s="40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BJ26"/>
      <c r="BK26"/>
      <c r="BL26"/>
      <c r="BM26"/>
      <c r="BN26"/>
      <c r="BO26"/>
      <c r="BP26"/>
      <c r="BQ26"/>
      <c r="BR26"/>
      <c r="BS26"/>
      <c r="BT26"/>
      <c r="BU26"/>
      <c r="BV26"/>
    </row>
    <row r="27" spans="1:74" ht="17" x14ac:dyDescent="0.2">
      <c r="A27" s="1"/>
      <c r="B27" s="2"/>
      <c r="C27" s="2"/>
      <c r="D27" s="2"/>
      <c r="E27" s="5"/>
      <c r="F27" s="51"/>
      <c r="G27" s="53" t="s">
        <v>31</v>
      </c>
      <c r="H27" s="47">
        <f>SUM(F26:I26)</f>
        <v>63.144140641872916</v>
      </c>
      <c r="I27" s="54"/>
      <c r="J27" s="40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BJ27"/>
      <c r="BK27"/>
      <c r="BL27"/>
      <c r="BM27"/>
      <c r="BN27"/>
      <c r="BO27"/>
      <c r="BP27"/>
      <c r="BQ27"/>
      <c r="BR27"/>
      <c r="BS27"/>
      <c r="BT27"/>
      <c r="BU27"/>
      <c r="BV27"/>
    </row>
    <row r="28" spans="1:74" ht="19" x14ac:dyDescent="0.25">
      <c r="A28" s="1"/>
      <c r="B28" s="2"/>
      <c r="C28" s="2"/>
      <c r="D28" s="2"/>
      <c r="E28" s="5"/>
      <c r="F28" s="55"/>
      <c r="G28" s="55"/>
      <c r="H28" s="55"/>
      <c r="I28" s="55"/>
      <c r="J28" s="55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BJ28"/>
      <c r="BK28"/>
      <c r="BL28"/>
      <c r="BM28"/>
      <c r="BN28"/>
      <c r="BO28"/>
      <c r="BP28"/>
      <c r="BQ28"/>
      <c r="BR28"/>
      <c r="BS28"/>
      <c r="BT28"/>
      <c r="BU28"/>
      <c r="BV28"/>
    </row>
    <row r="29" spans="1:74" ht="19" x14ac:dyDescent="0.25">
      <c r="A29" s="1"/>
      <c r="B29" s="2"/>
      <c r="C29" s="2"/>
      <c r="D29" s="2"/>
      <c r="E29" s="5" t="s">
        <v>32</v>
      </c>
      <c r="F29" s="56">
        <f>IFERROR(F26*L14,0)</f>
        <v>620491.55544036976</v>
      </c>
      <c r="G29" s="56">
        <f>IFERROR(G26*L14,0)</f>
        <v>100233.25126344434</v>
      </c>
      <c r="H29" s="56">
        <f>IFERROR(H26*L14,0)</f>
        <v>2488648.4385123751</v>
      </c>
      <c r="I29" s="56">
        <f>IFERROR(I26*L14,0)</f>
        <v>74122.068161202536</v>
      </c>
      <c r="J29" s="55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BJ29"/>
      <c r="BK29"/>
      <c r="BL29"/>
      <c r="BM29"/>
      <c r="BN29"/>
      <c r="BO29"/>
      <c r="BP29"/>
      <c r="BQ29"/>
      <c r="BR29"/>
      <c r="BS29"/>
      <c r="BT29"/>
      <c r="BU29"/>
      <c r="BV29"/>
    </row>
    <row r="30" spans="1:74" ht="19" x14ac:dyDescent="0.25">
      <c r="A30" s="1"/>
      <c r="B30" s="2"/>
      <c r="C30" s="2"/>
      <c r="D30" s="2"/>
      <c r="E30" s="9"/>
      <c r="F30" s="9"/>
      <c r="G30" s="62" t="s">
        <v>33</v>
      </c>
      <c r="H30" s="61">
        <f>SUM(F29:I29)</f>
        <v>3283495.3133773915</v>
      </c>
      <c r="I30" s="57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BJ30"/>
      <c r="BK30"/>
      <c r="BL30"/>
      <c r="BM30"/>
      <c r="BN30"/>
      <c r="BO30"/>
      <c r="BP30"/>
      <c r="BQ30"/>
      <c r="BR30"/>
      <c r="BS30"/>
      <c r="BT30"/>
      <c r="BU30"/>
      <c r="BV30"/>
    </row>
    <row r="31" spans="1:74" ht="17" x14ac:dyDescent="0.2">
      <c r="A31" s="1"/>
      <c r="B31" s="2"/>
      <c r="C31" s="2"/>
      <c r="D31" s="2"/>
      <c r="E31" s="5" t="s">
        <v>34</v>
      </c>
      <c r="F31" s="58">
        <f>IFERROR(F29/12,0)</f>
        <v>51707.629620030813</v>
      </c>
      <c r="G31" s="58">
        <f>IFERROR(G29/12,0)</f>
        <v>8352.7709386203624</v>
      </c>
      <c r="H31" s="58">
        <f>IFERROR(H29/12,0)</f>
        <v>207387.36987603127</v>
      </c>
      <c r="I31" s="58">
        <f>IFERROR(I29/12,0)</f>
        <v>6176.839013433545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BJ31"/>
      <c r="BK31"/>
      <c r="BL31"/>
      <c r="BM31"/>
      <c r="BN31"/>
      <c r="BO31"/>
      <c r="BP31"/>
      <c r="BQ31"/>
      <c r="BR31"/>
      <c r="BS31"/>
      <c r="BT31"/>
      <c r="BU31"/>
      <c r="BV31"/>
    </row>
    <row r="32" spans="1:74" ht="17" x14ac:dyDescent="0.2">
      <c r="A32" s="1"/>
      <c r="B32" s="2"/>
      <c r="C32" s="2"/>
      <c r="D32" s="2"/>
      <c r="E32" s="5"/>
      <c r="F32" s="59"/>
      <c r="G32" s="59"/>
      <c r="H32" s="59"/>
      <c r="I32" s="60">
        <f>SUM(F31:I31)</f>
        <v>273624.60944811598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BJ32"/>
      <c r="BK32"/>
      <c r="BL32"/>
      <c r="BM32"/>
      <c r="BN32"/>
      <c r="BO32"/>
      <c r="BP32"/>
      <c r="BQ32"/>
      <c r="BR32"/>
      <c r="BS32"/>
      <c r="BT32"/>
      <c r="BU32"/>
      <c r="BV32"/>
    </row>
    <row r="33" spans="1:74" x14ac:dyDescent="0.2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BJ33"/>
      <c r="BK33"/>
      <c r="BL33"/>
      <c r="BM33"/>
      <c r="BN33"/>
      <c r="BO33"/>
      <c r="BP33"/>
      <c r="BQ33"/>
      <c r="BR33"/>
      <c r="BS33"/>
      <c r="BT33"/>
      <c r="BU33"/>
      <c r="BV33"/>
    </row>
    <row r="34" spans="1:74" x14ac:dyDescent="0.2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BJ34"/>
      <c r="BK34"/>
      <c r="BL34"/>
      <c r="BM34"/>
      <c r="BN34"/>
      <c r="BO34"/>
      <c r="BP34"/>
      <c r="BQ34"/>
      <c r="BR34"/>
      <c r="BS34"/>
      <c r="BT34"/>
      <c r="BU34"/>
      <c r="BV34"/>
    </row>
    <row r="35" spans="1:74" x14ac:dyDescent="0.2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BJ35"/>
      <c r="BK35"/>
      <c r="BL35"/>
      <c r="BM35"/>
      <c r="BN35"/>
      <c r="BO35"/>
      <c r="BP35"/>
      <c r="BQ35"/>
      <c r="BR35"/>
      <c r="BS35"/>
      <c r="BT35"/>
      <c r="BU35"/>
      <c r="BV35"/>
    </row>
    <row r="36" spans="1:74" x14ac:dyDescent="0.2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BJ36"/>
      <c r="BK36"/>
      <c r="BL36"/>
      <c r="BM36"/>
      <c r="BN36"/>
      <c r="BO36"/>
      <c r="BP36"/>
      <c r="BQ36"/>
      <c r="BR36"/>
      <c r="BS36"/>
      <c r="BT36"/>
      <c r="BU36"/>
      <c r="BV36"/>
    </row>
    <row r="37" spans="1:74" x14ac:dyDescent="0.2">
      <c r="A37" s="1"/>
      <c r="B37" s="2"/>
      <c r="C37" s="2"/>
      <c r="D37" s="2"/>
      <c r="E37" s="2" t="s">
        <v>38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BJ37"/>
      <c r="BK37"/>
      <c r="BL37"/>
      <c r="BM37"/>
      <c r="BN37"/>
      <c r="BO37"/>
      <c r="BP37"/>
      <c r="BQ37"/>
      <c r="BR37"/>
      <c r="BS37"/>
      <c r="BT37"/>
      <c r="BU37"/>
      <c r="BV37"/>
    </row>
    <row r="38" spans="1:74" x14ac:dyDescent="0.2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BJ38"/>
      <c r="BK38"/>
      <c r="BL38"/>
      <c r="BM38"/>
      <c r="BN38"/>
      <c r="BO38"/>
      <c r="BP38"/>
      <c r="BQ38"/>
      <c r="BR38"/>
      <c r="BS38"/>
      <c r="BT38"/>
      <c r="BU38"/>
      <c r="BV38"/>
    </row>
    <row r="39" spans="1:74" x14ac:dyDescent="0.2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BJ39"/>
      <c r="BK39"/>
      <c r="BL39"/>
      <c r="BM39"/>
      <c r="BN39"/>
      <c r="BO39"/>
      <c r="BP39"/>
      <c r="BQ39"/>
      <c r="BR39"/>
      <c r="BS39"/>
      <c r="BT39"/>
      <c r="BU39"/>
      <c r="BV39"/>
    </row>
    <row r="40" spans="1:74" s="2" customFormat="1" x14ac:dyDescent="0.2"/>
    <row r="41" spans="1:74" s="2" customFormat="1" x14ac:dyDescent="0.2"/>
    <row r="42" spans="1:74" s="2" customFormat="1" x14ac:dyDescent="0.2"/>
    <row r="43" spans="1:74" s="2" customFormat="1" x14ac:dyDescent="0.2"/>
    <row r="44" spans="1:74" s="2" customFormat="1" x14ac:dyDescent="0.2"/>
    <row r="45" spans="1:74" s="2" customFormat="1" x14ac:dyDescent="0.2"/>
    <row r="46" spans="1:74" s="2" customFormat="1" x14ac:dyDescent="0.2"/>
    <row r="47" spans="1:74" s="2" customFormat="1" x14ac:dyDescent="0.2"/>
    <row r="48" spans="1:74" s="2" customFormat="1" x14ac:dyDescent="0.2"/>
    <row r="49" s="2" customFormat="1" x14ac:dyDescent="0.2"/>
    <row r="50" s="2" customFormat="1" x14ac:dyDescent="0.2"/>
    <row r="51" s="2" customFormat="1" x14ac:dyDescent="0.2"/>
    <row r="52" s="2" customFormat="1" x14ac:dyDescent="0.2"/>
    <row r="53" s="2" customFormat="1" x14ac:dyDescent="0.2"/>
    <row r="54" s="2" customFormat="1" x14ac:dyDescent="0.2"/>
    <row r="55" s="2" customFormat="1" x14ac:dyDescent="0.2"/>
    <row r="56" s="2" customFormat="1" x14ac:dyDescent="0.2"/>
    <row r="57" s="2" customFormat="1" x14ac:dyDescent="0.2"/>
    <row r="58" s="2" customFormat="1" x14ac:dyDescent="0.2"/>
    <row r="59" s="2" customFormat="1" x14ac:dyDescent="0.2"/>
    <row r="60" s="2" customFormat="1" x14ac:dyDescent="0.2"/>
    <row r="61" s="2" customFormat="1" x14ac:dyDescent="0.2"/>
    <row r="62" s="2" customFormat="1" x14ac:dyDescent="0.2"/>
    <row r="63" s="2" customFormat="1" x14ac:dyDescent="0.2"/>
    <row r="64" s="2" customFormat="1" x14ac:dyDescent="0.2"/>
    <row r="65" s="2" customFormat="1" x14ac:dyDescent="0.2"/>
    <row r="66" s="2" customFormat="1" x14ac:dyDescent="0.2"/>
    <row r="67" s="2" customFormat="1" x14ac:dyDescent="0.2"/>
    <row r="68" s="2" customFormat="1" x14ac:dyDescent="0.2"/>
    <row r="69" s="2" customFormat="1" x14ac:dyDescent="0.2"/>
    <row r="70" s="2" customFormat="1" x14ac:dyDescent="0.2"/>
    <row r="71" s="2" customFormat="1" x14ac:dyDescent="0.2"/>
    <row r="72" s="2" customFormat="1" x14ac:dyDescent="0.2"/>
    <row r="73" s="2" customFormat="1" x14ac:dyDescent="0.2"/>
    <row r="74" s="2" customFormat="1" x14ac:dyDescent="0.2"/>
    <row r="75" s="2" customFormat="1" x14ac:dyDescent="0.2"/>
    <row r="76" s="2" customFormat="1" x14ac:dyDescent="0.2"/>
    <row r="77" s="2" customFormat="1" x14ac:dyDescent="0.2"/>
    <row r="78" s="2" customFormat="1" x14ac:dyDescent="0.2"/>
    <row r="79" s="2" customFormat="1" x14ac:dyDescent="0.2"/>
    <row r="80" s="2" customFormat="1" x14ac:dyDescent="0.2"/>
    <row r="81" s="2" customFormat="1" x14ac:dyDescent="0.2"/>
    <row r="82" s="2" customFormat="1" x14ac:dyDescent="0.2"/>
    <row r="83" s="2" customFormat="1" x14ac:dyDescent="0.2"/>
    <row r="84" s="2" customFormat="1" x14ac:dyDescent="0.2"/>
    <row r="85" s="2" customFormat="1" x14ac:dyDescent="0.2"/>
    <row r="86" s="2" customFormat="1" x14ac:dyDescent="0.2"/>
    <row r="87" s="2" customFormat="1" x14ac:dyDescent="0.2"/>
    <row r="88" s="2" customFormat="1" x14ac:dyDescent="0.2"/>
    <row r="89" s="2" customFormat="1" x14ac:dyDescent="0.2"/>
    <row r="90" s="2" customFormat="1" x14ac:dyDescent="0.2"/>
    <row r="91" s="2" customFormat="1" x14ac:dyDescent="0.2"/>
    <row r="92" s="2" customFormat="1" x14ac:dyDescent="0.2"/>
    <row r="93" s="2" customFormat="1" x14ac:dyDescent="0.2"/>
    <row r="94" s="2" customFormat="1" x14ac:dyDescent="0.2"/>
    <row r="95" s="2" customFormat="1" x14ac:dyDescent="0.2"/>
    <row r="96" s="2" customFormat="1" x14ac:dyDescent="0.2"/>
    <row r="97" s="2" customFormat="1" x14ac:dyDescent="0.2"/>
    <row r="98" s="2" customFormat="1" x14ac:dyDescent="0.2"/>
    <row r="99" s="2" customFormat="1" x14ac:dyDescent="0.2"/>
    <row r="100" s="2" customFormat="1" x14ac:dyDescent="0.2"/>
    <row r="101" s="2" customFormat="1" x14ac:dyDescent="0.2"/>
    <row r="102" s="2" customFormat="1" x14ac:dyDescent="0.2"/>
    <row r="103" s="2" customFormat="1" x14ac:dyDescent="0.2"/>
    <row r="104" s="2" customFormat="1" x14ac:dyDescent="0.2"/>
    <row r="105" s="2" customFormat="1" x14ac:dyDescent="0.2"/>
    <row r="106" s="2" customFormat="1" x14ac:dyDescent="0.2"/>
    <row r="107" s="2" customFormat="1" x14ac:dyDescent="0.2"/>
    <row r="108" s="2" customFormat="1" x14ac:dyDescent="0.2"/>
    <row r="109" s="2" customFormat="1" x14ac:dyDescent="0.2"/>
    <row r="110" s="2" customFormat="1" x14ac:dyDescent="0.2"/>
    <row r="111" s="2" customFormat="1" x14ac:dyDescent="0.2"/>
    <row r="112" s="2" customFormat="1" x14ac:dyDescent="0.2"/>
    <row r="113" s="2" customFormat="1" x14ac:dyDescent="0.2"/>
    <row r="114" s="2" customFormat="1" x14ac:dyDescent="0.2"/>
    <row r="115" s="2" customFormat="1" x14ac:dyDescent="0.2"/>
    <row r="116" s="2" customFormat="1" x14ac:dyDescent="0.2"/>
    <row r="117" s="2" customFormat="1" x14ac:dyDescent="0.2"/>
    <row r="118" s="2" customFormat="1" x14ac:dyDescent="0.2"/>
    <row r="119" s="2" customFormat="1" x14ac:dyDescent="0.2"/>
    <row r="120" s="2" customFormat="1" x14ac:dyDescent="0.2"/>
    <row r="121" s="2" customFormat="1" x14ac:dyDescent="0.2"/>
    <row r="122" s="2" customFormat="1" x14ac:dyDescent="0.2"/>
    <row r="123" s="2" customFormat="1" x14ac:dyDescent="0.2"/>
    <row r="124" s="2" customFormat="1" x14ac:dyDescent="0.2"/>
    <row r="125" s="2" customFormat="1" x14ac:dyDescent="0.2"/>
    <row r="126" s="2" customFormat="1" x14ac:dyDescent="0.2"/>
    <row r="127" s="2" customFormat="1" x14ac:dyDescent="0.2"/>
    <row r="128" s="2" customFormat="1" x14ac:dyDescent="0.2"/>
    <row r="129" s="2" customFormat="1" x14ac:dyDescent="0.2"/>
    <row r="130" s="2" customFormat="1" x14ac:dyDescent="0.2"/>
    <row r="131" s="2" customFormat="1" x14ac:dyDescent="0.2"/>
    <row r="132" s="2" customFormat="1" x14ac:dyDescent="0.2"/>
    <row r="133" s="2" customFormat="1" x14ac:dyDescent="0.2"/>
    <row r="134" s="2" customFormat="1" x14ac:dyDescent="0.2"/>
    <row r="135" s="2" customFormat="1" x14ac:dyDescent="0.2"/>
    <row r="136" s="2" customFormat="1" x14ac:dyDescent="0.2"/>
    <row r="137" s="2" customFormat="1" x14ac:dyDescent="0.2"/>
    <row r="138" s="2" customFormat="1" x14ac:dyDescent="0.2"/>
    <row r="139" s="2" customFormat="1" x14ac:dyDescent="0.2"/>
    <row r="140" s="2" customFormat="1" x14ac:dyDescent="0.2"/>
    <row r="141" s="2" customFormat="1" x14ac:dyDescent="0.2"/>
    <row r="142" s="2" customFormat="1" x14ac:dyDescent="0.2"/>
    <row r="143" s="2" customFormat="1" x14ac:dyDescent="0.2"/>
    <row r="144" s="2" customFormat="1" x14ac:dyDescent="0.2"/>
    <row r="145" s="2" customFormat="1" x14ac:dyDescent="0.2"/>
    <row r="146" s="2" customFormat="1" x14ac:dyDescent="0.2"/>
    <row r="147" s="2" customFormat="1" x14ac:dyDescent="0.2"/>
    <row r="148" s="2" customFormat="1" x14ac:dyDescent="0.2"/>
    <row r="149" s="2" customFormat="1" x14ac:dyDescent="0.2"/>
    <row r="150" s="2" customFormat="1" x14ac:dyDescent="0.2"/>
    <row r="151" s="2" customFormat="1" x14ac:dyDescent="0.2"/>
    <row r="152" s="2" customFormat="1" x14ac:dyDescent="0.2"/>
    <row r="153" s="2" customFormat="1" x14ac:dyDescent="0.2"/>
    <row r="154" s="2" customFormat="1" x14ac:dyDescent="0.2"/>
    <row r="155" s="2" customFormat="1" x14ac:dyDescent="0.2"/>
    <row r="156" s="2" customFormat="1" x14ac:dyDescent="0.2"/>
    <row r="157" s="2" customFormat="1" x14ac:dyDescent="0.2"/>
    <row r="158" s="2" customFormat="1" x14ac:dyDescent="0.2"/>
    <row r="159" s="2" customFormat="1" x14ac:dyDescent="0.2"/>
    <row r="160" s="2" customFormat="1" x14ac:dyDescent="0.2"/>
    <row r="161" s="2" customFormat="1" x14ac:dyDescent="0.2"/>
    <row r="162" s="2" customFormat="1" x14ac:dyDescent="0.2"/>
    <row r="163" s="2" customFormat="1" x14ac:dyDescent="0.2"/>
    <row r="164" s="2" customFormat="1" x14ac:dyDescent="0.2"/>
    <row r="165" s="2" customFormat="1" x14ac:dyDescent="0.2"/>
    <row r="166" s="2" customFormat="1" x14ac:dyDescent="0.2"/>
    <row r="167" s="2" customFormat="1" x14ac:dyDescent="0.2"/>
    <row r="168" s="2" customFormat="1" x14ac:dyDescent="0.2"/>
    <row r="169" s="2" customFormat="1" x14ac:dyDescent="0.2"/>
    <row r="170" s="2" customFormat="1" x14ac:dyDescent="0.2"/>
    <row r="171" s="2" customFormat="1" x14ac:dyDescent="0.2"/>
    <row r="172" s="2" customFormat="1" x14ac:dyDescent="0.2"/>
    <row r="173" s="2" customFormat="1" x14ac:dyDescent="0.2"/>
    <row r="174" s="2" customFormat="1" x14ac:dyDescent="0.2"/>
    <row r="175" s="2" customFormat="1" x14ac:dyDescent="0.2"/>
    <row r="176" s="2" customFormat="1" x14ac:dyDescent="0.2"/>
    <row r="177" s="2" customFormat="1" x14ac:dyDescent="0.2"/>
    <row r="178" s="2" customFormat="1" x14ac:dyDescent="0.2"/>
    <row r="179" s="2" customFormat="1" x14ac:dyDescent="0.2"/>
    <row r="180" s="2" customFormat="1" x14ac:dyDescent="0.2"/>
    <row r="181" s="2" customFormat="1" x14ac:dyDescent="0.2"/>
    <row r="182" s="2" customFormat="1" x14ac:dyDescent="0.2"/>
    <row r="183" s="2" customFormat="1" x14ac:dyDescent="0.2"/>
    <row r="184" s="2" customFormat="1" x14ac:dyDescent="0.2"/>
    <row r="185" s="2" customFormat="1" x14ac:dyDescent="0.2"/>
    <row r="186" s="2" customFormat="1" x14ac:dyDescent="0.2"/>
    <row r="187" s="2" customFormat="1" x14ac:dyDescent="0.2"/>
    <row r="188" s="2" customFormat="1" x14ac:dyDescent="0.2"/>
    <row r="189" s="2" customFormat="1" x14ac:dyDescent="0.2"/>
    <row r="190" s="2" customFormat="1" x14ac:dyDescent="0.2"/>
    <row r="191" s="2" customFormat="1" x14ac:dyDescent="0.2"/>
    <row r="192" s="2" customFormat="1" x14ac:dyDescent="0.2"/>
    <row r="193" s="2" customFormat="1" x14ac:dyDescent="0.2"/>
    <row r="194" s="2" customFormat="1" x14ac:dyDescent="0.2"/>
    <row r="195" s="2" customFormat="1" x14ac:dyDescent="0.2"/>
    <row r="196" s="2" customFormat="1" x14ac:dyDescent="0.2"/>
    <row r="197" s="2" customFormat="1" x14ac:dyDescent="0.2"/>
    <row r="198" s="2" customFormat="1" x14ac:dyDescent="0.2"/>
    <row r="199" s="2" customFormat="1" x14ac:dyDescent="0.2"/>
    <row r="200" s="2" customFormat="1" x14ac:dyDescent="0.2"/>
    <row r="201" s="2" customFormat="1" x14ac:dyDescent="0.2"/>
    <row r="202" s="2" customFormat="1" x14ac:dyDescent="0.2"/>
    <row r="203" s="2" customFormat="1" x14ac:dyDescent="0.2"/>
    <row r="204" s="2" customFormat="1" x14ac:dyDescent="0.2"/>
    <row r="205" s="2" customFormat="1" x14ac:dyDescent="0.2"/>
    <row r="206" s="2" customFormat="1" x14ac:dyDescent="0.2"/>
    <row r="207" s="2" customFormat="1" x14ac:dyDescent="0.2"/>
    <row r="208" s="2" customFormat="1" x14ac:dyDescent="0.2"/>
    <row r="209" s="2" customFormat="1" x14ac:dyDescent="0.2"/>
    <row r="210" s="2" customFormat="1" x14ac:dyDescent="0.2"/>
    <row r="211" s="2" customFormat="1" x14ac:dyDescent="0.2"/>
    <row r="212" s="2" customFormat="1" x14ac:dyDescent="0.2"/>
    <row r="213" s="2" customFormat="1" x14ac:dyDescent="0.2"/>
    <row r="214" s="2" customFormat="1" x14ac:dyDescent="0.2"/>
    <row r="215" s="2" customFormat="1" x14ac:dyDescent="0.2"/>
    <row r="216" s="2" customFormat="1" x14ac:dyDescent="0.2"/>
    <row r="217" s="2" customFormat="1" x14ac:dyDescent="0.2"/>
    <row r="218" s="2" customFormat="1" x14ac:dyDescent="0.2"/>
    <row r="219" s="2" customFormat="1" x14ac:dyDescent="0.2"/>
    <row r="220" s="2" customFormat="1" x14ac:dyDescent="0.2"/>
    <row r="221" s="2" customFormat="1" x14ac:dyDescent="0.2"/>
    <row r="222" s="2" customFormat="1" x14ac:dyDescent="0.2"/>
    <row r="223" s="2" customFormat="1" x14ac:dyDescent="0.2"/>
    <row r="224" s="2" customFormat="1" x14ac:dyDescent="0.2"/>
    <row r="225" s="2" customFormat="1" x14ac:dyDescent="0.2"/>
    <row r="226" s="2" customFormat="1" x14ac:dyDescent="0.2"/>
    <row r="227" s="2" customFormat="1" x14ac:dyDescent="0.2"/>
    <row r="228" s="2" customFormat="1" x14ac:dyDescent="0.2"/>
    <row r="229" s="2" customFormat="1" x14ac:dyDescent="0.2"/>
    <row r="230" s="2" customFormat="1" x14ac:dyDescent="0.2"/>
    <row r="231" s="2" customFormat="1" x14ac:dyDescent="0.2"/>
    <row r="232" s="2" customFormat="1" x14ac:dyDescent="0.2"/>
    <row r="233" s="2" customFormat="1" x14ac:dyDescent="0.2"/>
    <row r="234" s="2" customFormat="1" x14ac:dyDescent="0.2"/>
    <row r="235" s="2" customFormat="1" x14ac:dyDescent="0.2"/>
    <row r="236" s="2" customFormat="1" x14ac:dyDescent="0.2"/>
    <row r="237" s="2" customFormat="1" x14ac:dyDescent="0.2"/>
    <row r="238" s="2" customFormat="1" x14ac:dyDescent="0.2"/>
    <row r="239" s="2" customFormat="1" x14ac:dyDescent="0.2"/>
    <row r="240" s="2" customFormat="1" x14ac:dyDescent="0.2"/>
    <row r="241" s="2" customFormat="1" x14ac:dyDescent="0.2"/>
    <row r="242" s="2" customFormat="1" x14ac:dyDescent="0.2"/>
    <row r="243" s="2" customFormat="1" x14ac:dyDescent="0.2"/>
    <row r="244" s="2" customFormat="1" x14ac:dyDescent="0.2"/>
    <row r="245" s="2" customFormat="1" x14ac:dyDescent="0.2"/>
    <row r="246" s="2" customFormat="1" x14ac:dyDescent="0.2"/>
    <row r="247" s="2" customFormat="1" x14ac:dyDescent="0.2"/>
    <row r="248" s="2" customFormat="1" x14ac:dyDescent="0.2"/>
    <row r="249" s="2" customFormat="1" x14ac:dyDescent="0.2"/>
    <row r="250" s="2" customFormat="1" x14ac:dyDescent="0.2"/>
    <row r="251" s="2" customFormat="1" x14ac:dyDescent="0.2"/>
    <row r="252" s="2" customFormat="1" x14ac:dyDescent="0.2"/>
    <row r="253" s="2" customFormat="1" x14ac:dyDescent="0.2"/>
    <row r="254" s="2" customFormat="1" x14ac:dyDescent="0.2"/>
    <row r="255" s="2" customFormat="1" x14ac:dyDescent="0.2"/>
    <row r="256" s="2" customFormat="1" x14ac:dyDescent="0.2"/>
    <row r="257" s="2" customFormat="1" x14ac:dyDescent="0.2"/>
    <row r="258" s="2" customFormat="1" x14ac:dyDescent="0.2"/>
    <row r="259" s="2" customFormat="1" x14ac:dyDescent="0.2"/>
    <row r="260" s="2" customFormat="1" x14ac:dyDescent="0.2"/>
    <row r="261" s="2" customFormat="1" x14ac:dyDescent="0.2"/>
    <row r="262" s="2" customFormat="1" x14ac:dyDescent="0.2"/>
    <row r="263" s="2" customFormat="1" x14ac:dyDescent="0.2"/>
    <row r="264" s="2" customFormat="1" x14ac:dyDescent="0.2"/>
    <row r="265" s="2" customFormat="1" x14ac:dyDescent="0.2"/>
    <row r="266" s="2" customFormat="1" x14ac:dyDescent="0.2"/>
    <row r="267" s="2" customFormat="1" x14ac:dyDescent="0.2"/>
    <row r="268" s="2" customFormat="1" x14ac:dyDescent="0.2"/>
    <row r="269" s="2" customFormat="1" x14ac:dyDescent="0.2"/>
    <row r="270" s="2" customFormat="1" x14ac:dyDescent="0.2"/>
    <row r="271" s="2" customFormat="1" x14ac:dyDescent="0.2"/>
    <row r="272" s="2" customFormat="1" x14ac:dyDescent="0.2"/>
    <row r="273" s="2" customFormat="1" x14ac:dyDescent="0.2"/>
    <row r="274" s="2" customFormat="1" x14ac:dyDescent="0.2"/>
    <row r="275" s="2" customFormat="1" x14ac:dyDescent="0.2"/>
    <row r="276" s="2" customFormat="1" x14ac:dyDescent="0.2"/>
    <row r="277" s="2" customFormat="1" x14ac:dyDescent="0.2"/>
    <row r="278" s="2" customFormat="1" x14ac:dyDescent="0.2"/>
    <row r="279" s="2" customFormat="1" x14ac:dyDescent="0.2"/>
    <row r="280" s="2" customFormat="1" x14ac:dyDescent="0.2"/>
    <row r="281" s="2" customFormat="1" x14ac:dyDescent="0.2"/>
    <row r="282" s="2" customFormat="1" x14ac:dyDescent="0.2"/>
    <row r="283" s="2" customFormat="1" x14ac:dyDescent="0.2"/>
    <row r="284" s="2" customFormat="1" x14ac:dyDescent="0.2"/>
    <row r="285" s="2" customFormat="1" x14ac:dyDescent="0.2"/>
    <row r="286" s="2" customFormat="1" x14ac:dyDescent="0.2"/>
    <row r="287" s="2" customFormat="1" x14ac:dyDescent="0.2"/>
    <row r="288" s="2" customFormat="1" x14ac:dyDescent="0.2"/>
    <row r="289" s="2" customFormat="1" x14ac:dyDescent="0.2"/>
    <row r="290" s="2" customFormat="1" x14ac:dyDescent="0.2"/>
    <row r="291" s="2" customFormat="1" x14ac:dyDescent="0.2"/>
    <row r="292" s="2" customFormat="1" x14ac:dyDescent="0.2"/>
    <row r="293" s="2" customFormat="1" x14ac:dyDescent="0.2"/>
    <row r="294" s="2" customFormat="1" x14ac:dyDescent="0.2"/>
    <row r="295" s="2" customFormat="1" x14ac:dyDescent="0.2"/>
    <row r="296" s="2" customFormat="1" x14ac:dyDescent="0.2"/>
    <row r="297" s="2" customFormat="1" x14ac:dyDescent="0.2"/>
    <row r="298" s="2" customFormat="1" x14ac:dyDescent="0.2"/>
    <row r="299" s="2" customFormat="1" x14ac:dyDescent="0.2"/>
    <row r="300" s="2" customFormat="1" x14ac:dyDescent="0.2"/>
    <row r="301" s="2" customFormat="1" x14ac:dyDescent="0.2"/>
    <row r="302" s="2" customFormat="1" x14ac:dyDescent="0.2"/>
    <row r="303" s="2" customFormat="1" x14ac:dyDescent="0.2"/>
    <row r="304" s="2" customFormat="1" x14ac:dyDescent="0.2"/>
    <row r="305" spans="11:14" s="2" customFormat="1" x14ac:dyDescent="0.2">
      <c r="K305"/>
      <c r="L305"/>
      <c r="M305"/>
      <c r="N305"/>
    </row>
    <row r="306" spans="11:14" s="2" customFormat="1" x14ac:dyDescent="0.2">
      <c r="K306"/>
      <c r="L306"/>
      <c r="M306"/>
      <c r="N306"/>
    </row>
    <row r="307" spans="11:14" s="2" customFormat="1" x14ac:dyDescent="0.2">
      <c r="K307"/>
      <c r="L307"/>
      <c r="M307"/>
      <c r="N307"/>
    </row>
    <row r="308" spans="11:14" s="2" customFormat="1" x14ac:dyDescent="0.2">
      <c r="K308"/>
      <c r="L308"/>
      <c r="M308"/>
      <c r="N308"/>
    </row>
    <row r="309" spans="11:14" s="2" customFormat="1" x14ac:dyDescent="0.2">
      <c r="K309"/>
      <c r="L309"/>
      <c r="M309"/>
      <c r="N309"/>
    </row>
    <row r="310" spans="11:14" s="2" customFormat="1" x14ac:dyDescent="0.2">
      <c r="K310"/>
      <c r="L310"/>
      <c r="M310"/>
      <c r="N310"/>
    </row>
    <row r="311" spans="11:14" s="2" customFormat="1" x14ac:dyDescent="0.2">
      <c r="K311"/>
      <c r="L311"/>
      <c r="M311"/>
      <c r="N311"/>
    </row>
    <row r="312" spans="11:14" s="2" customFormat="1" x14ac:dyDescent="0.2">
      <c r="K312"/>
      <c r="L312"/>
      <c r="M312"/>
      <c r="N312"/>
    </row>
    <row r="313" spans="11:14" s="2" customFormat="1" x14ac:dyDescent="0.2">
      <c r="K313"/>
      <c r="L313"/>
      <c r="M313"/>
      <c r="N313"/>
    </row>
    <row r="314" spans="11:14" s="2" customFormat="1" x14ac:dyDescent="0.2">
      <c r="K314"/>
      <c r="L314"/>
      <c r="M314"/>
      <c r="N314"/>
    </row>
    <row r="315" spans="11:14" s="2" customFormat="1" x14ac:dyDescent="0.2">
      <c r="K315"/>
      <c r="L315"/>
      <c r="M315"/>
      <c r="N315"/>
    </row>
    <row r="316" spans="11:14" s="2" customFormat="1" x14ac:dyDescent="0.2">
      <c r="K316"/>
      <c r="L316"/>
      <c r="M316"/>
      <c r="N316"/>
    </row>
    <row r="317" spans="11:14" s="2" customFormat="1" x14ac:dyDescent="0.2">
      <c r="K317"/>
      <c r="L317"/>
      <c r="M317"/>
      <c r="N317"/>
    </row>
    <row r="318" spans="11:14" s="2" customFormat="1" x14ac:dyDescent="0.2">
      <c r="K318"/>
      <c r="L318"/>
      <c r="M318"/>
      <c r="N318"/>
    </row>
    <row r="319" spans="11:14" s="2" customFormat="1" x14ac:dyDescent="0.2">
      <c r="K319"/>
      <c r="L319"/>
      <c r="M319"/>
      <c r="N319"/>
    </row>
    <row r="320" spans="11:14" s="2" customFormat="1" x14ac:dyDescent="0.2">
      <c r="K320"/>
      <c r="L320"/>
      <c r="M320"/>
      <c r="N320"/>
    </row>
    <row r="321" spans="11:14" s="2" customFormat="1" x14ac:dyDescent="0.2">
      <c r="K321"/>
      <c r="L321"/>
      <c r="M321"/>
      <c r="N321"/>
    </row>
    <row r="322" spans="11:14" s="2" customFormat="1" x14ac:dyDescent="0.2">
      <c r="K322"/>
      <c r="L322"/>
      <c r="M322"/>
      <c r="N322"/>
    </row>
    <row r="323" spans="11:14" s="2" customFormat="1" x14ac:dyDescent="0.2">
      <c r="K323"/>
      <c r="L323"/>
      <c r="M323"/>
      <c r="N323"/>
    </row>
    <row r="324" spans="11:14" s="2" customFormat="1" x14ac:dyDescent="0.2">
      <c r="K324"/>
      <c r="L324"/>
      <c r="M324"/>
      <c r="N324"/>
    </row>
    <row r="325" spans="11:14" s="2" customFormat="1" x14ac:dyDescent="0.2">
      <c r="K325"/>
      <c r="L325"/>
      <c r="M325"/>
      <c r="N325"/>
    </row>
    <row r="326" spans="11:14" s="2" customFormat="1" x14ac:dyDescent="0.2">
      <c r="K326"/>
      <c r="L326"/>
      <c r="M326"/>
      <c r="N326"/>
    </row>
    <row r="327" spans="11:14" s="2" customFormat="1" x14ac:dyDescent="0.2">
      <c r="K327"/>
      <c r="L327"/>
      <c r="M327"/>
      <c r="N327"/>
    </row>
    <row r="328" spans="11:14" s="2" customFormat="1" x14ac:dyDescent="0.2">
      <c r="K328"/>
      <c r="L328"/>
      <c r="M328"/>
      <c r="N328"/>
    </row>
    <row r="329" spans="11:14" s="2" customFormat="1" x14ac:dyDescent="0.2">
      <c r="K329"/>
      <c r="L329"/>
      <c r="M329"/>
      <c r="N329"/>
    </row>
    <row r="330" spans="11:14" s="2" customFormat="1" x14ac:dyDescent="0.2">
      <c r="K330"/>
      <c r="L330"/>
      <c r="M330"/>
      <c r="N330"/>
    </row>
    <row r="331" spans="11:14" s="2" customFormat="1" x14ac:dyDescent="0.2">
      <c r="K331"/>
      <c r="L331"/>
      <c r="M331"/>
      <c r="N331"/>
    </row>
    <row r="332" spans="11:14" s="2" customFormat="1" x14ac:dyDescent="0.2">
      <c r="K332"/>
      <c r="L332"/>
      <c r="M332"/>
      <c r="N332"/>
    </row>
  </sheetData>
  <mergeCells count="3">
    <mergeCell ref="F16:I16"/>
    <mergeCell ref="B1:E1"/>
    <mergeCell ref="K9:L9"/>
  </mergeCells>
  <pageMargins left="0.7" right="0.7" top="0.75" bottom="0.75" header="0.3" footer="0.3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Client PA Costs Estimator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Kim</dc:creator>
  <cp:lastModifiedBy>Team TGA</cp:lastModifiedBy>
  <dcterms:created xsi:type="dcterms:W3CDTF">2022-11-17T00:03:21Z</dcterms:created>
  <dcterms:modified xsi:type="dcterms:W3CDTF">2023-01-11T18:53:54Z</dcterms:modified>
</cp:coreProperties>
</file>